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SCHEDA 1" sheetId="1" r:id="rId1"/>
    <sheet name="SCHEDA 2" sheetId="2" r:id="rId2"/>
    <sheet name="SCHEDA 3" sheetId="3" r:id="rId3"/>
    <sheet name="calcoli" sheetId="4" r:id="rId4"/>
  </sheets>
  <definedNames>
    <definedName name="_xlnm.Print_Area" localSheetId="1">'SCHEDA 2'!$A$1:$U$49</definedName>
    <definedName name="_xlnm.Print_Titles" localSheetId="1">'SCHEDA 2'!$1:$9</definedName>
    <definedName name="_xlnm.Print_Titles" localSheetId="2">'SCHEDA 3'!$1:$5</definedName>
  </definedNames>
  <calcPr calcId="125725"/>
</workbook>
</file>

<file path=xl/calcChain.xml><?xml version="1.0" encoding="utf-8"?>
<calcChain xmlns="http://schemas.openxmlformats.org/spreadsheetml/2006/main">
  <c r="F16" i="3"/>
  <c r="P17" i="1"/>
  <c r="P15"/>
  <c r="R15" s="1"/>
  <c r="P16"/>
  <c r="R16" s="1"/>
  <c r="P14"/>
  <c r="P13"/>
  <c r="P11"/>
  <c r="P12"/>
  <c r="P10"/>
  <c r="R10" s="1"/>
  <c r="M16"/>
  <c r="M17" s="1"/>
  <c r="R10" i="2"/>
  <c r="J16" i="1"/>
  <c r="J13"/>
  <c r="J12"/>
  <c r="G17"/>
  <c r="G16"/>
  <c r="G12"/>
  <c r="G11"/>
  <c r="J43" i="2"/>
  <c r="I43"/>
  <c r="K43"/>
  <c r="R11" i="1"/>
  <c r="R12"/>
  <c r="R14"/>
  <c r="J17" l="1"/>
  <c r="R17"/>
  <c r="B7" i="4"/>
  <c r="K20"/>
  <c r="H11"/>
  <c r="H13" l="1"/>
  <c r="H15" s="1"/>
</calcChain>
</file>

<file path=xl/comments1.xml><?xml version="1.0" encoding="utf-8"?>
<comments xmlns="http://schemas.openxmlformats.org/spreadsheetml/2006/main">
  <authors>
    <author>Gagliardi</author>
  </authors>
  <commentList>
    <comment ref="J17" authorId="0">
      <text>
        <r>
          <rPr>
            <b/>
            <sz val="9"/>
            <color indexed="81"/>
            <rFont val="Tahoma"/>
            <charset val="1"/>
          </rPr>
          <t>Gagliardi: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<sst xmlns="http://schemas.openxmlformats.org/spreadsheetml/2006/main" count="321" uniqueCount="167">
  <si>
    <t>DELL'AMMINISTRAZIONE COMUNALE DI MONTALTO UFFUGO</t>
  </si>
  <si>
    <t>TIPOLOGIE RISORSE</t>
  </si>
  <si>
    <t>Arco temporale di validità del programma</t>
  </si>
  <si>
    <t>Il Responsabile del Programma</t>
  </si>
  <si>
    <t>Arch. Romolo Gagliardi</t>
  </si>
  <si>
    <t>Entrate aventi destinazione vincolata per legge</t>
  </si>
  <si>
    <t>Trasferimento di immobili ex art. 19, c. 5-ter L. n.109/94</t>
  </si>
  <si>
    <t>Stanziamenti di bilancio</t>
  </si>
  <si>
    <t>ARTICOLAZIONE DELLA COPERTURA FINANZIARIA</t>
  </si>
  <si>
    <t>Cod. Int. Amm.ne</t>
  </si>
  <si>
    <t>CODICE ISTAT</t>
  </si>
  <si>
    <t>Reg.</t>
  </si>
  <si>
    <t>Prov.</t>
  </si>
  <si>
    <t>Com</t>
  </si>
  <si>
    <t>Tipologia</t>
  </si>
  <si>
    <t>Categoria</t>
  </si>
  <si>
    <t>DESCRIZIONE DELL'INTERVENTO</t>
  </si>
  <si>
    <t>STIMA DEI COSTI DEL PROGRAMMA</t>
  </si>
  <si>
    <t>Primo Anno</t>
  </si>
  <si>
    <t>Secondo Anno</t>
  </si>
  <si>
    <t>Terzo Anno</t>
  </si>
  <si>
    <t>Cessione Immobili</t>
  </si>
  <si>
    <t>S/N</t>
  </si>
  <si>
    <t>Apporto di capitale privato</t>
  </si>
  <si>
    <t>Importo</t>
  </si>
  <si>
    <t>TOTALE</t>
  </si>
  <si>
    <t>CODICE UNICO INTERVENTO CUI</t>
  </si>
  <si>
    <t>DESCRIZIONE INTERVENTO</t>
  </si>
  <si>
    <t>RESPONSABILE DEL PROCEDIMENTO</t>
  </si>
  <si>
    <t>Cognome</t>
  </si>
  <si>
    <t>Nome</t>
  </si>
  <si>
    <t>IMPORTO INTERVENTO</t>
  </si>
  <si>
    <t>Conformità</t>
  </si>
  <si>
    <t>Urb (S/N)</t>
  </si>
  <si>
    <t>Amb (S/N)</t>
  </si>
  <si>
    <t>Priorità</t>
  </si>
  <si>
    <t>STATO PROGETTAZIONE approvata</t>
  </si>
  <si>
    <t>Tempi di esecuzione</t>
  </si>
  <si>
    <t>TRIM/ANNO INIZIO LAVORI</t>
  </si>
  <si>
    <t>TRIM/ANNO FINE LAVORI</t>
  </si>
  <si>
    <t>Manutenzione straordinaria fognature, depuratori ed acquedotti.</t>
  </si>
  <si>
    <t>Manutenzione straordinaria strade, illum.ne edif. com. verde ecc.</t>
  </si>
  <si>
    <t>1</t>
  </si>
  <si>
    <t>14</t>
  </si>
  <si>
    <t>15</t>
  </si>
  <si>
    <t xml:space="preserve">Manutenzione  Straordinaria strade, illuminazione, edifici comunali, Cimitero e Verde </t>
  </si>
  <si>
    <t>04</t>
  </si>
  <si>
    <t>01</t>
  </si>
  <si>
    <t>E1099</t>
  </si>
  <si>
    <t>A0101</t>
  </si>
  <si>
    <t>A0205</t>
  </si>
  <si>
    <t>A0215</t>
  </si>
  <si>
    <t>07</t>
  </si>
  <si>
    <t>A0512</t>
  </si>
  <si>
    <t>018</t>
  </si>
  <si>
    <t>078</t>
  </si>
  <si>
    <t>081</t>
  </si>
  <si>
    <t>Il Responsabile Ufficio Ragioneria</t>
  </si>
  <si>
    <t>03</t>
  </si>
  <si>
    <t>S</t>
  </si>
  <si>
    <t>……………………………………..</t>
  </si>
  <si>
    <t>………………………………………………….</t>
  </si>
  <si>
    <t>8</t>
  </si>
  <si>
    <t>10</t>
  </si>
  <si>
    <t>strada collegamento SP n°91 UNICAL</t>
  </si>
  <si>
    <t>Rotatoria Bivio Montalto</t>
  </si>
  <si>
    <t>N. prog</t>
  </si>
  <si>
    <t>_</t>
  </si>
  <si>
    <t>N</t>
  </si>
  <si>
    <t>Viale Parco</t>
  </si>
  <si>
    <t>Rotatoria Comac</t>
  </si>
  <si>
    <t>TOTALI</t>
  </si>
  <si>
    <t>IMPORTO TOTALE</t>
  </si>
  <si>
    <t xml:space="preserve">                                 DELL'AMMINISTRAZIONE COMUNALE DI MONTALTO UFFUGO</t>
  </si>
  <si>
    <t>Realizzazione campo polivalente coperto S. Maria di Settimo</t>
  </si>
  <si>
    <t>Pavimentazione strade interpoderali</t>
  </si>
  <si>
    <t>regione</t>
  </si>
  <si>
    <t>comune cc.dd.</t>
  </si>
  <si>
    <r>
      <rPr>
        <sz val="10"/>
        <rFont val="Arial"/>
        <family val="2"/>
      </rPr>
      <t>Disponibilità Finanziaria</t>
    </r>
    <r>
      <rPr>
        <b/>
        <sz val="10"/>
        <rFont val="Arial"/>
        <family val="2"/>
      </rPr>
      <t xml:space="preserve"> Primo anno</t>
    </r>
  </si>
  <si>
    <r>
      <rPr>
        <sz val="10"/>
        <rFont val="Arial"/>
        <family val="2"/>
      </rPr>
      <t>Disponibilità Finanziaria</t>
    </r>
    <r>
      <rPr>
        <b/>
        <sz val="10"/>
        <rFont val="Arial"/>
        <family val="2"/>
      </rPr>
      <t xml:space="preserve"> Secondo anno</t>
    </r>
  </si>
  <si>
    <r>
      <rPr>
        <sz val="10"/>
        <rFont val="Arial"/>
        <family val="2"/>
      </rPr>
      <t>Disponibilità Finanziaria</t>
    </r>
    <r>
      <rPr>
        <b/>
        <sz val="10"/>
        <rFont val="Arial"/>
        <family val="2"/>
      </rPr>
      <t xml:space="preserve"> Terzo anno</t>
    </r>
  </si>
  <si>
    <t>Finanz. Ente Provincia- Regione</t>
  </si>
  <si>
    <t>Piazza SS. Trinità Taverna</t>
  </si>
  <si>
    <t xml:space="preserve"> Il Responsabile del Programma</t>
  </si>
  <si>
    <t xml:space="preserve"> (Arch. Romolo Gagliardi)</t>
  </si>
  <si>
    <t>_________________________________</t>
  </si>
  <si>
    <r>
      <t>_</t>
    </r>
    <r>
      <rPr>
        <sz val="10"/>
        <rFont val="Arial"/>
        <family val="2"/>
      </rPr>
      <t>_______________________________</t>
    </r>
    <r>
      <rPr>
        <sz val="10"/>
        <color rgb="FFFF0000"/>
        <rFont val="Arial"/>
        <family val="2"/>
      </rPr>
      <t>_</t>
    </r>
  </si>
  <si>
    <t>PREVISIONE FNANZIAMENTO</t>
  </si>
  <si>
    <t>Rag. Angelo Baffa</t>
  </si>
  <si>
    <t>_________________________</t>
  </si>
  <si>
    <t>___________________</t>
  </si>
  <si>
    <t>(Rag. Angelo Baffa)</t>
  </si>
  <si>
    <t>centro aggregazione e servizi per le associazioni di volontariato che operano nei settori dell'educazione e recupero dei soggetti a rischio</t>
  </si>
  <si>
    <t>Entrate acquisite mediante apporti di capitali privati/pubblici</t>
  </si>
  <si>
    <t>Realizzazione campi  polivalenti Parantoro e S.Antonello</t>
  </si>
  <si>
    <t>Realizzazione serbatoio                                                     loc.  Martorano</t>
  </si>
  <si>
    <t>Lavori efficintamento energetico e miglioramento tecnologico Scuola Materna montalto centro</t>
  </si>
  <si>
    <t>Stima</t>
  </si>
  <si>
    <t xml:space="preserve">Claudo </t>
  </si>
  <si>
    <t xml:space="preserve">Geom. Spizzirri </t>
  </si>
  <si>
    <t>Sistemazone aree a verde località  staz. Acri - Bisign.e Montat. Scalo</t>
  </si>
  <si>
    <t>2</t>
  </si>
  <si>
    <t>4</t>
  </si>
  <si>
    <t>5</t>
  </si>
  <si>
    <t>6</t>
  </si>
  <si>
    <t>7</t>
  </si>
  <si>
    <t>9</t>
  </si>
  <si>
    <t>11</t>
  </si>
  <si>
    <t>12</t>
  </si>
  <si>
    <t>13</t>
  </si>
  <si>
    <t>16</t>
  </si>
  <si>
    <t>17</t>
  </si>
  <si>
    <t>18</t>
  </si>
  <si>
    <t>19</t>
  </si>
  <si>
    <t>20</t>
  </si>
  <si>
    <t xml:space="preserve"> ELENCO ANNUALE</t>
  </si>
  <si>
    <t xml:space="preserve">                             QUADRO DISPONIBILE DELLE RISORSE</t>
  </si>
  <si>
    <t>oneri di Urbanizzazione</t>
  </si>
  <si>
    <t>Impiego oneri di urbanizzazione</t>
  </si>
  <si>
    <t>Entrate acquisite mediante devoluzione di mutuo</t>
  </si>
  <si>
    <t>ESECUTIVO</t>
  </si>
  <si>
    <t>Massimiliano</t>
  </si>
  <si>
    <t>21</t>
  </si>
  <si>
    <t>22</t>
  </si>
  <si>
    <t>23</t>
  </si>
  <si>
    <t xml:space="preserve">finanziamento   Regionale </t>
  </si>
  <si>
    <t xml:space="preserve">      SCHEDA N° 1:  PROGRAMMA TRIENNALE DELLE OPERE PUBBLICHE 2018/2020</t>
  </si>
  <si>
    <t>SCHEDA N° 2:  PROGRAMMA TRIENNALE DELLE OPERE PUBBLICHE 2018/2020</t>
  </si>
  <si>
    <t>ADEGUAMENTO VIABILITA' RURALE FINALIZZATO ALLO SVILUPèPO E POTENZIAMENTO DELLE AZIENDE AGRICOLE</t>
  </si>
  <si>
    <t>ADEGUAMENTO SISMICO SCUOLA ELEMENTARE  MONTALTO SCALO</t>
  </si>
  <si>
    <t>INERVENTO URGENTE DI MESSA IN SICUREZZA  TRATTI DI VIA ZINGONAGLIE</t>
  </si>
  <si>
    <t>Pavimentazione Pizza SS. Trinita'</t>
  </si>
  <si>
    <t xml:space="preserve">Ing Costanzo </t>
  </si>
  <si>
    <t>Romolo</t>
  </si>
  <si>
    <t>Arch. Gagliardi</t>
  </si>
  <si>
    <t>Arch.  Gagliardi</t>
  </si>
  <si>
    <t>3</t>
  </si>
  <si>
    <t>24</t>
  </si>
  <si>
    <t>25</t>
  </si>
  <si>
    <t>26</t>
  </si>
  <si>
    <t>Adeguamento sismico  scuola Elementare Montalto Scalo</t>
  </si>
  <si>
    <t>Adeguamento sismico  scuola           Media Montalto Centro</t>
  </si>
  <si>
    <t>Interventi urgente di messa in sicurezza tratti di via Zingonaglie</t>
  </si>
  <si>
    <t>Realizzazione Rotatoria Bivio Montalto</t>
  </si>
  <si>
    <t>Cassa DD.PP.</t>
  </si>
  <si>
    <t xml:space="preserve">Fondi di Bilancio </t>
  </si>
  <si>
    <t>SCHEDA N° 3:  PROGRAMMA TRIENNALE DELLE OPERE PUBBLICHE   2018/2020</t>
  </si>
  <si>
    <r>
      <rPr>
        <b/>
        <sz val="10"/>
        <rFont val="Arial"/>
        <family val="2"/>
      </rPr>
      <t>Il Responsabile della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Programmazione</t>
    </r>
  </si>
  <si>
    <t>27</t>
  </si>
  <si>
    <t>Adeguamento ai sensi del DLgs 36/03 Discarica Ex Crocchi</t>
  </si>
  <si>
    <t xml:space="preserve"> Adeguamento Viabilità Rurale finalizzato allo sviluppo e potenziamento delle aziende agricole - Serra di Lipari</t>
  </si>
  <si>
    <t>Centro aggregaz servizi associaz volontar settori dell'educazione e recupero dei soggetti a rischio</t>
  </si>
  <si>
    <t>Nuova distribuz. degli uffici comunali arredo e regol. accesso al pubblico</t>
  </si>
  <si>
    <t>Realizzazione rotatoria Pianette</t>
  </si>
  <si>
    <t>28</t>
  </si>
  <si>
    <t>29</t>
  </si>
  <si>
    <t xml:space="preserve"> Adeguamento Viabilità Rurale finalizzato allo sviluppo e potenziamento delle aziende agricole - Martorano</t>
  </si>
  <si>
    <t>Lavori diretti ad accrescere la resilienza ed il pregio ambietale degli ecosistemi forestali</t>
  </si>
  <si>
    <t>Lavori di adeguamento sismico e ampliamento scuola secondaria di primo grado - Scalo</t>
  </si>
  <si>
    <t>Sostituzione apparecchiature luminose con LED tratto di ex SS19 (Settimo e Scalo)</t>
  </si>
  <si>
    <t>Lavori "Realizzazione scuola secondaria di I°grado - Taverna</t>
  </si>
  <si>
    <t>Realizzazione strada collegamento Collina Salerni S.Maria di Set-via S.  Giuseppe</t>
  </si>
  <si>
    <t>Completam intervento messa in sicurezza Via Zinconaglie</t>
  </si>
  <si>
    <r>
      <t xml:space="preserve">Realizz. interventi danni avversità metere. su terr comunale   </t>
    </r>
    <r>
      <rPr>
        <b/>
        <sz val="9"/>
        <rFont val="Arial"/>
        <family val="2"/>
      </rPr>
      <t/>
    </r>
  </si>
  <si>
    <t>Efficientamento energetico scuola materna montalto centro</t>
  </si>
  <si>
    <t>Spizzirri</t>
  </si>
  <si>
    <t>Claudio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</si>
</sst>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theme="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rgb="FFFF000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/>
    <xf numFmtId="3" fontId="1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1" fillId="0" borderId="2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3"/>
  <sheetViews>
    <sheetView tabSelected="1" view="pageBreakPreview" zoomScaleNormal="100" zoomScaleSheetLayoutView="100" workbookViewId="0">
      <selection activeCell="P19" sqref="P19"/>
    </sheetView>
  </sheetViews>
  <sheetFormatPr defaultRowHeight="12.75"/>
  <cols>
    <col min="1" max="1" width="1.7109375" customWidth="1"/>
    <col min="6" max="6" width="4.7109375" customWidth="1"/>
    <col min="7" max="8" width="7.28515625" customWidth="1"/>
    <col min="9" max="9" width="8.7109375" customWidth="1"/>
    <col min="10" max="11" width="7.28515625" customWidth="1"/>
    <col min="12" max="12" width="8.85546875" customWidth="1"/>
    <col min="13" max="14" width="7.28515625" customWidth="1"/>
    <col min="15" max="15" width="8.85546875" customWidth="1"/>
    <col min="16" max="16" width="20.5703125" customWidth="1"/>
    <col min="17" max="17" width="0.140625" customWidth="1"/>
    <col min="18" max="18" width="11.140625" hidden="1" customWidth="1"/>
    <col min="19" max="19" width="18.42578125" customWidth="1"/>
    <col min="24" max="24" width="16.5703125" customWidth="1"/>
    <col min="25" max="25" width="12.28515625" customWidth="1"/>
  </cols>
  <sheetData>
    <row r="1" spans="2:25">
      <c r="B1" s="2"/>
    </row>
    <row r="2" spans="2:25" s="1" customFormat="1" ht="18">
      <c r="B2" s="90" t="s">
        <v>126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2:25">
      <c r="B4" s="82" t="s">
        <v>73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2:25" ht="15.75" customHeight="1">
      <c r="B6" s="94" t="s">
        <v>116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8" spans="2:25" ht="34.5" customHeight="1">
      <c r="B8" s="95" t="s">
        <v>1</v>
      </c>
      <c r="C8" s="96"/>
      <c r="D8" s="96"/>
      <c r="E8" s="96"/>
      <c r="F8" s="97"/>
      <c r="G8" s="101" t="s">
        <v>2</v>
      </c>
      <c r="H8" s="102"/>
      <c r="I8" s="102"/>
      <c r="J8" s="102"/>
      <c r="K8" s="102"/>
      <c r="L8" s="102"/>
      <c r="M8" s="102"/>
      <c r="N8" s="102"/>
      <c r="O8" s="102"/>
      <c r="P8" s="103"/>
    </row>
    <row r="9" spans="2:25" ht="42" customHeight="1">
      <c r="B9" s="98"/>
      <c r="C9" s="99"/>
      <c r="D9" s="99"/>
      <c r="E9" s="99"/>
      <c r="F9" s="100"/>
      <c r="G9" s="107" t="s">
        <v>78</v>
      </c>
      <c r="H9" s="108"/>
      <c r="I9" s="109"/>
      <c r="J9" s="107" t="s">
        <v>79</v>
      </c>
      <c r="K9" s="108"/>
      <c r="L9" s="109"/>
      <c r="M9" s="107" t="s">
        <v>80</v>
      </c>
      <c r="N9" s="108"/>
      <c r="O9" s="109"/>
      <c r="P9" s="14" t="s">
        <v>72</v>
      </c>
    </row>
    <row r="10" spans="2:25" ht="24.95" customHeight="1">
      <c r="B10" s="91" t="s">
        <v>5</v>
      </c>
      <c r="C10" s="92"/>
      <c r="D10" s="92"/>
      <c r="E10" s="92"/>
      <c r="F10" s="93"/>
      <c r="G10" s="79">
        <v>0</v>
      </c>
      <c r="H10" s="80"/>
      <c r="I10" s="81"/>
      <c r="J10" s="72">
        <v>0</v>
      </c>
      <c r="K10" s="73"/>
      <c r="L10" s="74"/>
      <c r="M10" s="72">
        <v>0</v>
      </c>
      <c r="N10" s="73"/>
      <c r="O10" s="74"/>
      <c r="P10" s="8">
        <f>SUM(G10:O10)</f>
        <v>0</v>
      </c>
      <c r="Q10" s="21"/>
      <c r="R10" s="21">
        <f>SUM(P10:Q10)</f>
        <v>0</v>
      </c>
      <c r="S10" s="21"/>
    </row>
    <row r="11" spans="2:25" ht="24.95" customHeight="1">
      <c r="B11" s="91" t="s">
        <v>119</v>
      </c>
      <c r="C11" s="92"/>
      <c r="D11" s="92"/>
      <c r="E11" s="92"/>
      <c r="F11" s="93"/>
      <c r="G11" s="79">
        <f>+'SCHEDA 2'!I29</f>
        <v>200000</v>
      </c>
      <c r="H11" s="80"/>
      <c r="I11" s="81"/>
      <c r="J11" s="72">
        <v>0</v>
      </c>
      <c r="K11" s="73"/>
      <c r="L11" s="74"/>
      <c r="M11" s="72">
        <v>0</v>
      </c>
      <c r="N11" s="73"/>
      <c r="O11" s="74"/>
      <c r="P11" s="8">
        <f t="shared" ref="P11:P12" si="0">SUM(G11:O11)</f>
        <v>200000</v>
      </c>
      <c r="Q11" s="37"/>
      <c r="R11" s="7">
        <f>SUM(P11:Q11)</f>
        <v>200000</v>
      </c>
      <c r="S11" s="7"/>
      <c r="X11" s="21"/>
      <c r="Y11" s="21"/>
    </row>
    <row r="12" spans="2:25" ht="24.95" customHeight="1">
      <c r="B12" s="110" t="s">
        <v>118</v>
      </c>
      <c r="C12" s="111"/>
      <c r="D12" s="111"/>
      <c r="E12" s="111"/>
      <c r="F12" s="112"/>
      <c r="G12" s="79">
        <f>+'SCHEDA 2'!I10+'SCHEDA 2'!I11</f>
        <v>380000</v>
      </c>
      <c r="H12" s="80"/>
      <c r="I12" s="81"/>
      <c r="J12" s="72">
        <f>+'SCHEDA 2'!J12+'SCHEDA 2'!J13</f>
        <v>380000</v>
      </c>
      <c r="K12" s="73"/>
      <c r="L12" s="74"/>
      <c r="M12" s="72">
        <v>380000</v>
      </c>
      <c r="N12" s="73"/>
      <c r="O12" s="74"/>
      <c r="P12" s="8">
        <f t="shared" si="0"/>
        <v>1140000</v>
      </c>
      <c r="Q12" s="37"/>
      <c r="R12" s="7">
        <f>SUM(P12:Q12)</f>
        <v>1140000</v>
      </c>
      <c r="S12" s="7"/>
      <c r="X12" s="21"/>
      <c r="Y12" s="21"/>
    </row>
    <row r="13" spans="2:25" ht="33.75" customHeight="1">
      <c r="B13" s="91" t="s">
        <v>93</v>
      </c>
      <c r="C13" s="92"/>
      <c r="D13" s="92"/>
      <c r="E13" s="92"/>
      <c r="F13" s="93"/>
      <c r="G13" s="79">
        <v>0</v>
      </c>
      <c r="H13" s="80"/>
      <c r="I13" s="81"/>
      <c r="J13" s="72">
        <f>+'SCHEDA 2'!J19+'SCHEDA 2'!J20</f>
        <v>785410</v>
      </c>
      <c r="K13" s="73"/>
      <c r="L13" s="74"/>
      <c r="M13" s="72">
        <v>0</v>
      </c>
      <c r="N13" s="73"/>
      <c r="O13" s="74"/>
      <c r="P13" s="104">
        <f>+SUM(G13:O13)</f>
        <v>785410</v>
      </c>
      <c r="Q13" s="105"/>
      <c r="R13" s="106"/>
      <c r="S13" s="7"/>
    </row>
    <row r="14" spans="2:25" ht="24.95" customHeight="1">
      <c r="B14" s="91" t="s">
        <v>6</v>
      </c>
      <c r="C14" s="92"/>
      <c r="D14" s="92"/>
      <c r="E14" s="92"/>
      <c r="F14" s="93"/>
      <c r="G14" s="79">
        <v>0</v>
      </c>
      <c r="H14" s="80"/>
      <c r="I14" s="81"/>
      <c r="J14" s="72">
        <v>0</v>
      </c>
      <c r="K14" s="73"/>
      <c r="L14" s="74"/>
      <c r="M14" s="72">
        <v>0</v>
      </c>
      <c r="N14" s="73"/>
      <c r="O14" s="74"/>
      <c r="P14" s="8">
        <f>SUM(G14:O14)</f>
        <v>0</v>
      </c>
      <c r="Q14" s="1"/>
      <c r="R14" s="7">
        <f>SUM(P14:Q14)</f>
        <v>0</v>
      </c>
    </row>
    <row r="15" spans="2:25" ht="24.95" customHeight="1">
      <c r="B15" s="76" t="s">
        <v>7</v>
      </c>
      <c r="C15" s="77"/>
      <c r="D15" s="77"/>
      <c r="E15" s="77"/>
      <c r="F15" s="78"/>
      <c r="G15" s="79">
        <v>0</v>
      </c>
      <c r="H15" s="80"/>
      <c r="I15" s="81"/>
      <c r="J15" s="72">
        <v>0</v>
      </c>
      <c r="K15" s="73"/>
      <c r="L15" s="74"/>
      <c r="M15" s="72">
        <v>0</v>
      </c>
      <c r="N15" s="73"/>
      <c r="O15" s="74"/>
      <c r="P15" s="8">
        <f t="shared" ref="P15:P16" si="1">SUM(G15:O15)</f>
        <v>0</v>
      </c>
      <c r="Q15" s="1"/>
      <c r="R15" s="7">
        <f>SUM(P15:Q15)</f>
        <v>0</v>
      </c>
      <c r="S15" s="7"/>
    </row>
    <row r="16" spans="2:25" ht="24.95" customHeight="1">
      <c r="B16" s="76" t="s">
        <v>81</v>
      </c>
      <c r="C16" s="77"/>
      <c r="D16" s="77"/>
      <c r="E16" s="77"/>
      <c r="F16" s="78"/>
      <c r="G16" s="79">
        <f>+'SCHEDA 2'!I17+'SCHEDA 2'!I30+'SCHEDA 2'!I32+'SCHEDA 2'!I33+'SCHEDA 2'!I36+'SCHEDA 2'!I37</f>
        <v>2499394.16</v>
      </c>
      <c r="H16" s="80"/>
      <c r="I16" s="81"/>
      <c r="J16" s="79">
        <f>+'SCHEDA 2'!J14+'SCHEDA 2'!J16+'SCHEDA 2'!J21+'SCHEDA 2'!J26+'SCHEDA 2'!J27+'SCHEDA 2'!J34+'SCHEDA 2'!J35+'SCHEDA 2'!J38+'SCHEDA 2'!J39+'SCHEDA 2'!J40+'SCHEDA 2'!J41+'SCHEDA 2'!J42</f>
        <v>14251246.879999999</v>
      </c>
      <c r="K16" s="80"/>
      <c r="L16" s="81"/>
      <c r="M16" s="72">
        <f>+'SCHEDA 2'!K15+'SCHEDA 2'!K18+'SCHEDA 2'!K22+'SCHEDA 2'!K23+'SCHEDA 2'!K28+'SCHEDA 2'!K31</f>
        <v>23838843.710000001</v>
      </c>
      <c r="N16" s="73"/>
      <c r="O16" s="74"/>
      <c r="P16" s="8">
        <f t="shared" si="1"/>
        <v>40589484.75</v>
      </c>
      <c r="Q16" s="38"/>
      <c r="R16" s="7">
        <f>SUM(P16:Q16)</f>
        <v>40589484.75</v>
      </c>
      <c r="X16" s="39"/>
    </row>
    <row r="17" spans="2:23" ht="24.95" customHeight="1">
      <c r="B17" s="83" t="s">
        <v>71</v>
      </c>
      <c r="C17" s="84"/>
      <c r="D17" s="84"/>
      <c r="E17" s="84"/>
      <c r="F17" s="85"/>
      <c r="G17" s="86">
        <f>SUM(G10:G16)</f>
        <v>3079394.16</v>
      </c>
      <c r="H17" s="87"/>
      <c r="I17" s="88"/>
      <c r="J17" s="86">
        <f>SUM(J11:J16)</f>
        <v>15416656.879999999</v>
      </c>
      <c r="K17" s="87"/>
      <c r="L17" s="88"/>
      <c r="M17" s="86">
        <f>SUM(M10:O16)</f>
        <v>24218843.710000001</v>
      </c>
      <c r="N17" s="87"/>
      <c r="O17" s="88"/>
      <c r="P17" s="54">
        <f>SUM(P10:P16)</f>
        <v>42714894.75</v>
      </c>
      <c r="Q17" s="9"/>
      <c r="R17" s="7">
        <f>SUM(P17:Q17)</f>
        <v>42714894.75</v>
      </c>
    </row>
    <row r="18" spans="2:2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1"/>
    </row>
    <row r="19" spans="2:23" ht="12.75" customHeight="1">
      <c r="B19" s="1"/>
      <c r="C19" s="1"/>
      <c r="D19" s="1"/>
      <c r="E19" s="1"/>
      <c r="F19" s="1"/>
      <c r="G19" s="1"/>
      <c r="H19" s="1"/>
      <c r="I19" s="43"/>
      <c r="J19" s="89"/>
      <c r="K19" s="89"/>
      <c r="L19" s="89"/>
      <c r="M19" s="44"/>
      <c r="N19" s="42"/>
      <c r="O19" s="44"/>
      <c r="P19" s="44"/>
      <c r="Q19" s="1"/>
    </row>
    <row r="20" spans="2:23" ht="13.5" customHeight="1">
      <c r="B20" s="1"/>
      <c r="C20" s="1"/>
      <c r="D20" s="1"/>
      <c r="E20" s="1"/>
      <c r="F20" s="1"/>
      <c r="G20" s="1"/>
      <c r="H20" s="1"/>
      <c r="I20" s="43"/>
      <c r="J20" s="89"/>
      <c r="K20" s="89"/>
      <c r="L20" s="89"/>
      <c r="M20" s="44"/>
      <c r="N20" s="42"/>
      <c r="O20" s="44"/>
      <c r="P20" s="44"/>
      <c r="Q20" s="1"/>
      <c r="S20" s="22"/>
    </row>
    <row r="21" spans="2:2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2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23">
      <c r="B23" s="1"/>
      <c r="C23" s="75" t="s">
        <v>57</v>
      </c>
      <c r="D23" s="75"/>
      <c r="E23" s="75"/>
      <c r="F23" s="75"/>
      <c r="G23" s="1"/>
      <c r="H23" s="1"/>
      <c r="I23" s="1"/>
      <c r="J23" s="1"/>
      <c r="K23" s="1"/>
      <c r="L23" s="75" t="s">
        <v>3</v>
      </c>
      <c r="M23" s="75"/>
      <c r="N23" s="75"/>
      <c r="O23" s="75"/>
      <c r="P23" s="1"/>
      <c r="Q23" s="1"/>
    </row>
    <row r="24" spans="2:2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S24" s="7"/>
    </row>
    <row r="25" spans="2:23">
      <c r="B25" s="1"/>
      <c r="C25" s="82" t="s">
        <v>88</v>
      </c>
      <c r="D25" s="82"/>
      <c r="E25" s="82"/>
      <c r="F25" s="82"/>
      <c r="G25" s="1"/>
      <c r="H25" s="1"/>
      <c r="I25" s="1"/>
      <c r="J25" s="1"/>
      <c r="K25" s="1"/>
      <c r="L25" s="82" t="s">
        <v>4</v>
      </c>
      <c r="M25" s="82"/>
      <c r="N25" s="82"/>
      <c r="O25" s="82"/>
      <c r="P25" s="1"/>
      <c r="Q25" s="1"/>
      <c r="S25" s="7"/>
    </row>
    <row r="26" spans="2:23">
      <c r="B26" s="1"/>
      <c r="C26" s="75" t="s">
        <v>61</v>
      </c>
      <c r="D26" s="75"/>
      <c r="E26" s="75"/>
      <c r="F26" s="75"/>
      <c r="G26" s="1"/>
      <c r="H26" s="1"/>
      <c r="I26" s="1"/>
      <c r="J26" s="1"/>
      <c r="K26" s="1"/>
      <c r="L26" s="75" t="s">
        <v>60</v>
      </c>
      <c r="M26" s="75"/>
      <c r="N26" s="75"/>
      <c r="O26" s="75"/>
      <c r="P26" s="1"/>
      <c r="Q26" s="1"/>
      <c r="S26" s="7"/>
    </row>
    <row r="27" spans="2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W27" s="7"/>
    </row>
    <row r="28" spans="2:2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2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2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2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2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3.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</sheetData>
  <mergeCells count="48">
    <mergeCell ref="P13:R13"/>
    <mergeCell ref="G9:I9"/>
    <mergeCell ref="J9:L9"/>
    <mergeCell ref="M9:O9"/>
    <mergeCell ref="B15:F15"/>
    <mergeCell ref="G15:I15"/>
    <mergeCell ref="M15:O15"/>
    <mergeCell ref="J10:L10"/>
    <mergeCell ref="M10:O10"/>
    <mergeCell ref="B11:F11"/>
    <mergeCell ref="G11:I11"/>
    <mergeCell ref="J15:L15"/>
    <mergeCell ref="M11:O11"/>
    <mergeCell ref="B12:F12"/>
    <mergeCell ref="G12:I12"/>
    <mergeCell ref="J12:L12"/>
    <mergeCell ref="B2:P2"/>
    <mergeCell ref="B14:F14"/>
    <mergeCell ref="G14:I14"/>
    <mergeCell ref="J14:L14"/>
    <mergeCell ref="B13:F13"/>
    <mergeCell ref="G13:I13"/>
    <mergeCell ref="J13:L13"/>
    <mergeCell ref="M13:O13"/>
    <mergeCell ref="M14:O14"/>
    <mergeCell ref="J11:L11"/>
    <mergeCell ref="B4:O4"/>
    <mergeCell ref="B6:O6"/>
    <mergeCell ref="B8:F9"/>
    <mergeCell ref="G8:P8"/>
    <mergeCell ref="B10:F10"/>
    <mergeCell ref="G10:I10"/>
    <mergeCell ref="M12:O12"/>
    <mergeCell ref="C26:F26"/>
    <mergeCell ref="B16:F16"/>
    <mergeCell ref="G16:I16"/>
    <mergeCell ref="J16:L16"/>
    <mergeCell ref="M16:O16"/>
    <mergeCell ref="L25:O25"/>
    <mergeCell ref="B17:F17"/>
    <mergeCell ref="G17:I17"/>
    <mergeCell ref="J17:L17"/>
    <mergeCell ref="M17:O17"/>
    <mergeCell ref="C23:F23"/>
    <mergeCell ref="C25:F25"/>
    <mergeCell ref="L23:O23"/>
    <mergeCell ref="L26:O26"/>
    <mergeCell ref="J19:L20"/>
  </mergeCells>
  <phoneticPr fontId="4" type="noConversion"/>
  <printOptions horizontalCentered="1" verticalCentered="1"/>
  <pageMargins left="0.27559055118110237" right="0.35433070866141736" top="0.6692913385826772" bottom="0.39370078740157483" header="0.35433070866141736" footer="0.51181102362204722"/>
  <pageSetup paperSize="9" orientation="landscape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Normal="120" zoomScaleSheetLayoutView="100" workbookViewId="0">
      <pane ySplit="9" topLeftCell="A37" activePane="bottomLeft" state="frozen"/>
      <selection pane="bottomLeft" activeCell="I37" sqref="I37"/>
    </sheetView>
  </sheetViews>
  <sheetFormatPr defaultRowHeight="12.75"/>
  <cols>
    <col min="1" max="1" width="3.7109375" customWidth="1"/>
    <col min="2" max="2" width="5.85546875" customWidth="1"/>
    <col min="3" max="3" width="6.7109375" customWidth="1"/>
    <col min="4" max="4" width="6.5703125" customWidth="1"/>
    <col min="5" max="5" width="6.140625" customWidth="1"/>
    <col min="6" max="6" width="5.5703125" customWidth="1"/>
    <col min="7" max="7" width="5.7109375" customWidth="1"/>
    <col min="8" max="8" width="27.28515625" customWidth="1"/>
    <col min="9" max="9" width="17.5703125" customWidth="1"/>
    <col min="10" max="10" width="14.5703125" customWidth="1"/>
    <col min="11" max="11" width="14.7109375" customWidth="1"/>
    <col min="12" max="12" width="5" customWidth="1"/>
    <col min="13" max="13" width="5.5703125" customWidth="1"/>
    <col min="14" max="14" width="5.7109375" customWidth="1"/>
    <col min="15" max="15" width="4" customWidth="1"/>
    <col min="18" max="18" width="10" bestFit="1" customWidth="1"/>
  </cols>
  <sheetData>
    <row r="1" spans="1:18" ht="22.5" customHeight="1">
      <c r="A1" s="90" t="s">
        <v>127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3" spans="1:18" ht="1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8" ht="12.75" hidden="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34"/>
      <c r="L4" s="134"/>
      <c r="M4" s="134"/>
      <c r="N4" s="5"/>
    </row>
    <row r="5" spans="1:18" ht="12.75" hidden="1" customHeight="1">
      <c r="K5" s="135"/>
      <c r="L5" s="135"/>
      <c r="M5" s="135"/>
      <c r="N5" s="6"/>
    </row>
    <row r="6" spans="1:18">
      <c r="A6" s="75" t="s">
        <v>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8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ht="25.5" customHeight="1" thickBot="1">
      <c r="A8" s="127" t="s">
        <v>66</v>
      </c>
      <c r="B8" s="129" t="s">
        <v>9</v>
      </c>
      <c r="C8" s="131" t="s">
        <v>10</v>
      </c>
      <c r="D8" s="131"/>
      <c r="E8" s="131"/>
      <c r="F8" s="132" t="s">
        <v>14</v>
      </c>
      <c r="G8" s="132" t="s">
        <v>15</v>
      </c>
      <c r="H8" s="129" t="s">
        <v>16</v>
      </c>
      <c r="I8" s="136" t="s">
        <v>17</v>
      </c>
      <c r="J8" s="136"/>
      <c r="K8" s="136"/>
      <c r="L8" s="28" t="s">
        <v>21</v>
      </c>
      <c r="M8" s="136" t="s">
        <v>23</v>
      </c>
      <c r="N8" s="136"/>
    </row>
    <row r="9" spans="1:18" ht="26.25" customHeight="1">
      <c r="A9" s="128"/>
      <c r="B9" s="130"/>
      <c r="C9" s="34" t="s">
        <v>11</v>
      </c>
      <c r="D9" s="34" t="s">
        <v>12</v>
      </c>
      <c r="E9" s="34" t="s">
        <v>13</v>
      </c>
      <c r="F9" s="133"/>
      <c r="G9" s="133"/>
      <c r="H9" s="130"/>
      <c r="I9" s="35" t="s">
        <v>18</v>
      </c>
      <c r="J9" s="35" t="s">
        <v>19</v>
      </c>
      <c r="K9" s="35" t="s">
        <v>20</v>
      </c>
      <c r="L9" s="35" t="s">
        <v>22</v>
      </c>
      <c r="M9" s="35" t="s">
        <v>24</v>
      </c>
      <c r="N9" s="35" t="s">
        <v>14</v>
      </c>
    </row>
    <row r="10" spans="1:18" ht="28.5" customHeight="1">
      <c r="A10" s="32" t="s">
        <v>42</v>
      </c>
      <c r="B10" s="32"/>
      <c r="C10" s="32" t="s">
        <v>54</v>
      </c>
      <c r="D10" s="32" t="s">
        <v>55</v>
      </c>
      <c r="E10" s="32" t="s">
        <v>56</v>
      </c>
      <c r="F10" s="32" t="s">
        <v>52</v>
      </c>
      <c r="G10" s="32" t="s">
        <v>48</v>
      </c>
      <c r="H10" s="3" t="s">
        <v>40</v>
      </c>
      <c r="I10" s="16">
        <v>170000</v>
      </c>
      <c r="J10" s="29"/>
      <c r="K10" s="26"/>
      <c r="L10" s="32" t="s">
        <v>68</v>
      </c>
      <c r="M10" s="32"/>
      <c r="N10" s="32" t="s">
        <v>67</v>
      </c>
      <c r="O10" s="23"/>
      <c r="R10" s="71">
        <f>+J14+J21+J26+J27+J34+J35+J38+J39+J40+J41+J42</f>
        <v>14083590.879999999</v>
      </c>
    </row>
    <row r="11" spans="1:18" ht="30.75" customHeight="1">
      <c r="A11" s="32" t="s">
        <v>101</v>
      </c>
      <c r="B11" s="32"/>
      <c r="C11" s="32" t="s">
        <v>54</v>
      </c>
      <c r="D11" s="32" t="s">
        <v>55</v>
      </c>
      <c r="E11" s="32" t="s">
        <v>56</v>
      </c>
      <c r="F11" s="32" t="s">
        <v>52</v>
      </c>
      <c r="G11" s="32" t="s">
        <v>48</v>
      </c>
      <c r="H11" s="3" t="s">
        <v>41</v>
      </c>
      <c r="I11" s="16">
        <v>210000</v>
      </c>
      <c r="J11" s="29"/>
      <c r="K11" s="26"/>
      <c r="L11" s="32" t="s">
        <v>68</v>
      </c>
      <c r="M11" s="32"/>
      <c r="N11" s="32" t="s">
        <v>67</v>
      </c>
    </row>
    <row r="12" spans="1:18" ht="29.25" customHeight="1">
      <c r="A12" s="32" t="s">
        <v>136</v>
      </c>
      <c r="B12" s="32"/>
      <c r="C12" s="32" t="s">
        <v>54</v>
      </c>
      <c r="D12" s="32" t="s">
        <v>55</v>
      </c>
      <c r="E12" s="32" t="s">
        <v>56</v>
      </c>
      <c r="F12" s="32" t="s">
        <v>52</v>
      </c>
      <c r="G12" s="32" t="s">
        <v>48</v>
      </c>
      <c r="H12" s="3" t="s">
        <v>40</v>
      </c>
      <c r="I12" s="15"/>
      <c r="J12" s="16">
        <v>170000</v>
      </c>
      <c r="K12" s="16"/>
      <c r="L12" s="32" t="s">
        <v>68</v>
      </c>
      <c r="M12" s="32"/>
      <c r="N12" s="32" t="s">
        <v>67</v>
      </c>
    </row>
    <row r="13" spans="1:18" ht="32.25" customHeight="1">
      <c r="A13" s="32" t="s">
        <v>102</v>
      </c>
      <c r="B13" s="32"/>
      <c r="C13" s="32" t="s">
        <v>54</v>
      </c>
      <c r="D13" s="32" t="s">
        <v>55</v>
      </c>
      <c r="E13" s="32" t="s">
        <v>56</v>
      </c>
      <c r="F13" s="32" t="s">
        <v>52</v>
      </c>
      <c r="G13" s="32" t="s">
        <v>48</v>
      </c>
      <c r="H13" s="3" t="s">
        <v>41</v>
      </c>
      <c r="I13" s="15"/>
      <c r="J13" s="16">
        <v>210000</v>
      </c>
      <c r="K13" s="16"/>
      <c r="L13" s="32" t="s">
        <v>68</v>
      </c>
      <c r="M13" s="32"/>
      <c r="N13" s="32" t="s">
        <v>67</v>
      </c>
    </row>
    <row r="14" spans="1:18" ht="27" customHeight="1">
      <c r="A14" s="32" t="s">
        <v>103</v>
      </c>
      <c r="B14" s="32"/>
      <c r="C14" s="32" t="s">
        <v>54</v>
      </c>
      <c r="D14" s="32" t="s">
        <v>54</v>
      </c>
      <c r="E14" s="32" t="s">
        <v>56</v>
      </c>
      <c r="F14" s="32" t="s">
        <v>58</v>
      </c>
      <c r="G14" s="32" t="s">
        <v>50</v>
      </c>
      <c r="H14" s="3" t="s">
        <v>162</v>
      </c>
      <c r="I14" s="15"/>
      <c r="J14" s="16">
        <v>1280500</v>
      </c>
      <c r="K14" s="17"/>
      <c r="L14" s="32" t="s">
        <v>68</v>
      </c>
      <c r="M14" s="32"/>
      <c r="N14" s="32" t="s">
        <v>67</v>
      </c>
    </row>
    <row r="15" spans="1:18" ht="27.75" customHeight="1">
      <c r="A15" s="32" t="s">
        <v>104</v>
      </c>
      <c r="B15" s="32"/>
      <c r="C15" s="32" t="s">
        <v>54</v>
      </c>
      <c r="D15" s="32" t="s">
        <v>54</v>
      </c>
      <c r="E15" s="32" t="s">
        <v>56</v>
      </c>
      <c r="F15" s="32" t="s">
        <v>58</v>
      </c>
      <c r="G15" s="32" t="s">
        <v>50</v>
      </c>
      <c r="H15" s="3" t="s">
        <v>163</v>
      </c>
      <c r="I15" s="15"/>
      <c r="K15" s="17">
        <v>3130478.49</v>
      </c>
      <c r="L15" s="32" t="s">
        <v>68</v>
      </c>
      <c r="M15" s="32"/>
      <c r="N15" s="32" t="s">
        <v>67</v>
      </c>
    </row>
    <row r="16" spans="1:18" ht="19.5" customHeight="1">
      <c r="A16" s="32" t="s">
        <v>105</v>
      </c>
      <c r="B16" s="32"/>
      <c r="C16" s="32" t="s">
        <v>54</v>
      </c>
      <c r="D16" s="32" t="s">
        <v>55</v>
      </c>
      <c r="E16" s="32" t="s">
        <v>56</v>
      </c>
      <c r="F16" s="32" t="s">
        <v>47</v>
      </c>
      <c r="G16" s="32" t="s">
        <v>49</v>
      </c>
      <c r="H16" s="3" t="s">
        <v>70</v>
      </c>
      <c r="I16" s="36"/>
      <c r="J16" s="15">
        <v>167656</v>
      </c>
      <c r="K16" s="29"/>
      <c r="L16" s="32" t="s">
        <v>68</v>
      </c>
      <c r="M16" s="32"/>
      <c r="N16" s="32" t="s">
        <v>67</v>
      </c>
    </row>
    <row r="17" spans="1:14" ht="21" customHeight="1">
      <c r="A17" s="32" t="s">
        <v>62</v>
      </c>
      <c r="B17" s="32"/>
      <c r="C17" s="32" t="s">
        <v>54</v>
      </c>
      <c r="D17" s="32" t="s">
        <v>55</v>
      </c>
      <c r="E17" s="32" t="s">
        <v>56</v>
      </c>
      <c r="F17" s="32" t="s">
        <v>47</v>
      </c>
      <c r="G17" s="32" t="s">
        <v>49</v>
      </c>
      <c r="H17" s="3" t="s">
        <v>65</v>
      </c>
      <c r="I17" s="15">
        <v>186000</v>
      </c>
      <c r="J17" s="29"/>
      <c r="K17" s="29"/>
      <c r="L17" s="32" t="s">
        <v>68</v>
      </c>
      <c r="M17" s="32"/>
      <c r="N17" s="32" t="s">
        <v>67</v>
      </c>
    </row>
    <row r="18" spans="1:14" ht="24" customHeight="1">
      <c r="A18" s="32" t="s">
        <v>106</v>
      </c>
      <c r="B18" s="32"/>
      <c r="C18" s="32" t="s">
        <v>54</v>
      </c>
      <c r="D18" s="32" t="s">
        <v>55</v>
      </c>
      <c r="E18" s="32" t="s">
        <v>56</v>
      </c>
      <c r="F18" s="32" t="s">
        <v>47</v>
      </c>
      <c r="G18" s="32" t="s">
        <v>49</v>
      </c>
      <c r="H18" s="3" t="s">
        <v>64</v>
      </c>
      <c r="I18" s="33"/>
      <c r="J18" s="29"/>
      <c r="K18" s="17">
        <v>4833365.22</v>
      </c>
      <c r="L18" s="32" t="s">
        <v>68</v>
      </c>
      <c r="M18" s="32"/>
      <c r="N18" s="32" t="s">
        <v>67</v>
      </c>
    </row>
    <row r="19" spans="1:14" ht="39" customHeight="1">
      <c r="A19" s="32" t="s">
        <v>63</v>
      </c>
      <c r="B19" s="32"/>
      <c r="C19" s="32" t="s">
        <v>54</v>
      </c>
      <c r="D19" s="32" t="s">
        <v>55</v>
      </c>
      <c r="E19" s="32" t="s">
        <v>56</v>
      </c>
      <c r="F19" s="32" t="s">
        <v>47</v>
      </c>
      <c r="G19" s="32" t="s">
        <v>49</v>
      </c>
      <c r="H19" s="3" t="s">
        <v>161</v>
      </c>
      <c r="I19" s="15"/>
      <c r="J19" s="15">
        <v>610410</v>
      </c>
      <c r="K19" s="29"/>
      <c r="L19" s="32" t="s">
        <v>68</v>
      </c>
      <c r="M19" s="32"/>
      <c r="N19" s="32" t="s">
        <v>67</v>
      </c>
    </row>
    <row r="20" spans="1:14" ht="21" customHeight="1">
      <c r="A20" s="32" t="s">
        <v>107</v>
      </c>
      <c r="B20" s="32"/>
      <c r="C20" s="32" t="s">
        <v>54</v>
      </c>
      <c r="D20" s="32" t="s">
        <v>55</v>
      </c>
      <c r="E20" s="32" t="s">
        <v>56</v>
      </c>
      <c r="F20" s="32" t="s">
        <v>47</v>
      </c>
      <c r="G20" s="32" t="s">
        <v>51</v>
      </c>
      <c r="H20" s="3" t="s">
        <v>95</v>
      </c>
      <c r="I20" s="15"/>
      <c r="J20" s="15">
        <v>175000</v>
      </c>
      <c r="K20" s="29"/>
      <c r="L20" s="32" t="s">
        <v>68</v>
      </c>
      <c r="M20" s="32"/>
      <c r="N20" s="32" t="s">
        <v>67</v>
      </c>
    </row>
    <row r="21" spans="1:14" ht="31.5" customHeight="1">
      <c r="A21" s="32" t="s">
        <v>108</v>
      </c>
      <c r="B21" s="32"/>
      <c r="C21" s="32" t="s">
        <v>54</v>
      </c>
      <c r="D21" s="32" t="s">
        <v>55</v>
      </c>
      <c r="E21" s="32" t="s">
        <v>56</v>
      </c>
      <c r="F21" s="32" t="s">
        <v>46</v>
      </c>
      <c r="G21" s="32" t="s">
        <v>53</v>
      </c>
      <c r="H21" s="3" t="s">
        <v>74</v>
      </c>
      <c r="I21" s="33"/>
      <c r="J21" s="17">
        <v>502000</v>
      </c>
      <c r="K21" s="26"/>
      <c r="L21" s="32" t="s">
        <v>68</v>
      </c>
      <c r="M21" s="32"/>
      <c r="N21" s="32" t="s">
        <v>67</v>
      </c>
    </row>
    <row r="22" spans="1:14" ht="30.75" customHeight="1">
      <c r="A22" s="32" t="s">
        <v>109</v>
      </c>
      <c r="B22" s="32"/>
      <c r="C22" s="32" t="s">
        <v>54</v>
      </c>
      <c r="D22" s="32" t="s">
        <v>55</v>
      </c>
      <c r="E22" s="32" t="s">
        <v>56</v>
      </c>
      <c r="F22" s="32"/>
      <c r="G22" s="32"/>
      <c r="H22" s="3" t="s">
        <v>152</v>
      </c>
      <c r="I22" s="29"/>
      <c r="J22" s="29"/>
      <c r="K22" s="17">
        <v>375000</v>
      </c>
      <c r="L22" s="32" t="s">
        <v>68</v>
      </c>
      <c r="M22" s="32"/>
      <c r="N22" s="32" t="s">
        <v>67</v>
      </c>
    </row>
    <row r="23" spans="1:14" ht="21.75" customHeight="1">
      <c r="A23" s="32" t="s">
        <v>43</v>
      </c>
      <c r="B23" s="32"/>
      <c r="C23" s="32"/>
      <c r="D23" s="32"/>
      <c r="E23" s="32"/>
      <c r="F23" s="32"/>
      <c r="G23" s="32"/>
      <c r="H23" s="3" t="s">
        <v>75</v>
      </c>
      <c r="I23" s="33"/>
      <c r="K23" s="17">
        <v>300000</v>
      </c>
      <c r="L23" s="32" t="s">
        <v>68</v>
      </c>
      <c r="M23" s="32"/>
      <c r="N23" s="32"/>
    </row>
    <row r="24" spans="1:14" ht="27" customHeight="1">
      <c r="A24" s="32" t="s">
        <v>44</v>
      </c>
      <c r="B24" s="32"/>
      <c r="C24" s="32" t="s">
        <v>54</v>
      </c>
      <c r="D24" s="32" t="s">
        <v>55</v>
      </c>
      <c r="E24" s="32" t="s">
        <v>56</v>
      </c>
      <c r="F24" s="32" t="s">
        <v>52</v>
      </c>
      <c r="G24" s="32" t="s">
        <v>48</v>
      </c>
      <c r="H24" s="3" t="s">
        <v>40</v>
      </c>
      <c r="I24" s="33"/>
      <c r="J24" s="15"/>
      <c r="K24" s="16">
        <v>170000</v>
      </c>
      <c r="L24" s="26"/>
      <c r="M24" s="32"/>
      <c r="N24" s="32"/>
    </row>
    <row r="25" spans="1:14" ht="29.25" customHeight="1">
      <c r="A25" s="32" t="s">
        <v>110</v>
      </c>
      <c r="B25" s="32"/>
      <c r="C25" s="32" t="s">
        <v>54</v>
      </c>
      <c r="D25" s="32" t="s">
        <v>55</v>
      </c>
      <c r="E25" s="32" t="s">
        <v>56</v>
      </c>
      <c r="F25" s="32" t="s">
        <v>52</v>
      </c>
      <c r="G25" s="32" t="s">
        <v>48</v>
      </c>
      <c r="H25" s="3" t="s">
        <v>41</v>
      </c>
      <c r="I25" s="33"/>
      <c r="J25" s="15"/>
      <c r="K25" s="16">
        <v>210000</v>
      </c>
      <c r="L25" s="32"/>
      <c r="M25" s="32"/>
      <c r="N25" s="32"/>
    </row>
    <row r="26" spans="1:14" ht="16.5" customHeight="1">
      <c r="A26" s="32" t="s">
        <v>111</v>
      </c>
      <c r="B26" s="32"/>
      <c r="C26" s="32"/>
      <c r="D26" s="32"/>
      <c r="E26" s="32"/>
      <c r="F26" s="32"/>
      <c r="G26" s="32"/>
      <c r="H26" s="3" t="s">
        <v>153</v>
      </c>
      <c r="I26" s="33"/>
      <c r="J26" s="17">
        <v>160000</v>
      </c>
      <c r="L26" s="32" t="s">
        <v>68</v>
      </c>
      <c r="M26" s="32"/>
      <c r="N26" s="32"/>
    </row>
    <row r="27" spans="1:14" ht="24.75" customHeight="1">
      <c r="A27" s="32" t="s">
        <v>112</v>
      </c>
      <c r="B27" s="32"/>
      <c r="C27" s="32"/>
      <c r="D27" s="32"/>
      <c r="E27" s="32"/>
      <c r="F27" s="32"/>
      <c r="G27" s="32"/>
      <c r="H27" s="3" t="s">
        <v>100</v>
      </c>
      <c r="J27" s="15">
        <v>109004</v>
      </c>
      <c r="K27" s="26"/>
      <c r="L27" s="32" t="s">
        <v>68</v>
      </c>
      <c r="M27" s="32"/>
      <c r="N27" s="32"/>
    </row>
    <row r="28" spans="1:14" ht="26.25" customHeight="1">
      <c r="A28" s="32" t="s">
        <v>113</v>
      </c>
      <c r="B28" s="32"/>
      <c r="C28" s="32"/>
      <c r="D28" s="32"/>
      <c r="E28" s="32"/>
      <c r="F28" s="32"/>
      <c r="G28" s="32"/>
      <c r="H28" s="3" t="s">
        <v>94</v>
      </c>
      <c r="I28" s="29"/>
      <c r="K28" s="15">
        <v>200000</v>
      </c>
      <c r="L28" s="32" t="s">
        <v>68</v>
      </c>
      <c r="M28" s="32"/>
      <c r="N28" s="32"/>
    </row>
    <row r="29" spans="1:14" ht="21" customHeight="1">
      <c r="A29" s="32" t="s">
        <v>114</v>
      </c>
      <c r="B29" s="32"/>
      <c r="C29" s="32"/>
      <c r="D29" s="32"/>
      <c r="E29" s="32"/>
      <c r="F29" s="32"/>
      <c r="G29" s="32"/>
      <c r="H29" s="3" t="s">
        <v>82</v>
      </c>
      <c r="I29" s="15">
        <v>200000</v>
      </c>
      <c r="K29" s="26"/>
      <c r="L29" s="32" t="s">
        <v>68</v>
      </c>
      <c r="M29" s="32"/>
      <c r="N29" s="32"/>
    </row>
    <row r="30" spans="1:14" ht="39" customHeight="1">
      <c r="A30" s="32" t="s">
        <v>122</v>
      </c>
      <c r="B30" s="32"/>
      <c r="C30" s="32"/>
      <c r="D30" s="32"/>
      <c r="E30" s="32"/>
      <c r="F30" s="32"/>
      <c r="G30" s="32"/>
      <c r="H30" s="3" t="s">
        <v>151</v>
      </c>
      <c r="I30" s="15">
        <v>200000</v>
      </c>
      <c r="J30" s="15"/>
      <c r="K30" s="26"/>
      <c r="L30" s="32"/>
      <c r="M30" s="32"/>
      <c r="N30" s="32"/>
    </row>
    <row r="31" spans="1:14" ht="17.25" customHeight="1">
      <c r="A31" s="32" t="s">
        <v>123</v>
      </c>
      <c r="B31" s="32"/>
      <c r="C31" s="32" t="s">
        <v>54</v>
      </c>
      <c r="D31" s="32" t="s">
        <v>55</v>
      </c>
      <c r="E31" s="32" t="s">
        <v>56</v>
      </c>
      <c r="F31" s="32" t="s">
        <v>47</v>
      </c>
      <c r="G31" s="32" t="s">
        <v>49</v>
      </c>
      <c r="H31" s="3" t="s">
        <v>69</v>
      </c>
      <c r="I31" s="15"/>
      <c r="J31" s="33"/>
      <c r="K31" s="15">
        <v>15000000</v>
      </c>
      <c r="L31" s="32" t="s">
        <v>68</v>
      </c>
      <c r="M31" s="32"/>
      <c r="N31" s="32" t="s">
        <v>67</v>
      </c>
    </row>
    <row r="32" spans="1:14" ht="37.5" customHeight="1">
      <c r="A32" s="32" t="s">
        <v>124</v>
      </c>
      <c r="B32" s="32"/>
      <c r="C32" s="32"/>
      <c r="D32" s="32"/>
      <c r="E32" s="32"/>
      <c r="F32" s="32"/>
      <c r="G32" s="32"/>
      <c r="H32" s="3" t="s">
        <v>96</v>
      </c>
      <c r="I32" s="41">
        <v>566577</v>
      </c>
      <c r="K32" s="41"/>
      <c r="L32" s="40" t="s">
        <v>68</v>
      </c>
      <c r="M32" s="40"/>
      <c r="N32" s="40"/>
    </row>
    <row r="33" spans="1:18" ht="49.5" customHeight="1">
      <c r="A33" s="32" t="s">
        <v>137</v>
      </c>
      <c r="B33" s="32"/>
      <c r="C33" s="32"/>
      <c r="D33" s="32"/>
      <c r="E33" s="32"/>
      <c r="F33" s="32"/>
      <c r="G33" s="32"/>
      <c r="H33" s="3" t="s">
        <v>150</v>
      </c>
      <c r="I33" s="15">
        <v>250000</v>
      </c>
      <c r="J33" s="33"/>
      <c r="K33" s="15"/>
      <c r="L33" s="32"/>
      <c r="M33" s="32"/>
      <c r="N33" s="32"/>
    </row>
    <row r="34" spans="1:18" ht="30" customHeight="1">
      <c r="A34" s="32" t="s">
        <v>138</v>
      </c>
      <c r="B34" s="32"/>
      <c r="C34" s="32"/>
      <c r="D34" s="32"/>
      <c r="E34" s="32"/>
      <c r="F34" s="32"/>
      <c r="G34" s="32"/>
      <c r="H34" s="3" t="s">
        <v>140</v>
      </c>
      <c r="I34" s="15"/>
      <c r="J34" s="41">
        <v>1300000</v>
      </c>
      <c r="K34" s="15"/>
      <c r="L34" s="32"/>
      <c r="M34" s="32"/>
      <c r="N34" s="32"/>
    </row>
    <row r="35" spans="1:18" ht="31.5" customHeight="1">
      <c r="A35" s="32" t="s">
        <v>139</v>
      </c>
      <c r="B35" s="32"/>
      <c r="C35" s="32"/>
      <c r="D35" s="32"/>
      <c r="E35" s="32"/>
      <c r="F35" s="32"/>
      <c r="G35" s="32"/>
      <c r="H35" s="3" t="s">
        <v>141</v>
      </c>
      <c r="J35" s="41">
        <v>1443287.5</v>
      </c>
      <c r="K35" s="15"/>
      <c r="L35" s="32"/>
      <c r="M35" s="32"/>
      <c r="N35" s="32"/>
      <c r="R35" s="41"/>
    </row>
    <row r="36" spans="1:18" ht="31.5" customHeight="1">
      <c r="A36" s="32" t="s">
        <v>148</v>
      </c>
      <c r="B36" s="32"/>
      <c r="C36" s="32"/>
      <c r="D36" s="32"/>
      <c r="E36" s="32"/>
      <c r="F36" s="32"/>
      <c r="G36" s="32"/>
      <c r="H36" s="3" t="s">
        <v>149</v>
      </c>
      <c r="I36" s="41">
        <v>796817.16</v>
      </c>
      <c r="J36" s="33"/>
      <c r="K36" s="15"/>
      <c r="L36" s="32"/>
      <c r="M36" s="32"/>
      <c r="N36" s="32"/>
    </row>
    <row r="37" spans="1:18" ht="31.5" customHeight="1">
      <c r="A37" s="32" t="s">
        <v>154</v>
      </c>
      <c r="B37" s="32"/>
      <c r="C37" s="32"/>
      <c r="D37" s="32"/>
      <c r="E37" s="32"/>
      <c r="F37" s="32"/>
      <c r="G37" s="32"/>
      <c r="H37" s="3" t="s">
        <v>142</v>
      </c>
      <c r="I37" s="15">
        <v>500000</v>
      </c>
      <c r="J37" s="33"/>
      <c r="K37" s="15"/>
      <c r="L37" s="32"/>
      <c r="M37" s="32"/>
      <c r="N37" s="32"/>
    </row>
    <row r="38" spans="1:18" ht="39.75" customHeight="1">
      <c r="A38" s="32"/>
      <c r="B38" s="32"/>
      <c r="C38" s="32"/>
      <c r="D38" s="32"/>
      <c r="E38" s="32"/>
      <c r="F38" s="32"/>
      <c r="G38" s="32"/>
      <c r="H38" s="3" t="s">
        <v>157</v>
      </c>
      <c r="I38" s="15"/>
      <c r="J38" s="15">
        <v>199373.78</v>
      </c>
      <c r="K38" s="15"/>
      <c r="L38" s="32"/>
      <c r="M38" s="32"/>
      <c r="N38" s="32"/>
    </row>
    <row r="39" spans="1:18" ht="41.25" customHeight="1">
      <c r="A39" s="32"/>
      <c r="B39" s="32"/>
      <c r="C39" s="32"/>
      <c r="D39" s="32"/>
      <c r="E39" s="32"/>
      <c r="F39" s="32"/>
      <c r="G39" s="32"/>
      <c r="H39" s="3" t="s">
        <v>158</v>
      </c>
      <c r="I39" s="15"/>
      <c r="J39" s="15">
        <v>2600000</v>
      </c>
      <c r="K39" s="29"/>
      <c r="L39" s="32"/>
      <c r="M39" s="32"/>
      <c r="N39" s="32"/>
    </row>
    <row r="40" spans="1:18" ht="30.75" customHeight="1">
      <c r="A40" s="32"/>
      <c r="B40" s="32"/>
      <c r="C40" s="32"/>
      <c r="D40" s="32"/>
      <c r="E40" s="32"/>
      <c r="F40" s="32"/>
      <c r="G40" s="32"/>
      <c r="H40" s="3" t="s">
        <v>160</v>
      </c>
      <c r="I40" s="15"/>
      <c r="J40" s="15">
        <v>5989425.5999999996</v>
      </c>
      <c r="K40" s="29"/>
      <c r="L40" s="32"/>
      <c r="M40" s="32"/>
      <c r="N40" s="32"/>
    </row>
    <row r="41" spans="1:18" ht="47.25" customHeight="1">
      <c r="A41" s="32" t="s">
        <v>155</v>
      </c>
      <c r="B41" s="32"/>
      <c r="C41" s="32"/>
      <c r="D41" s="32"/>
      <c r="E41" s="32"/>
      <c r="F41" s="32"/>
      <c r="G41" s="32"/>
      <c r="H41" s="3" t="s">
        <v>156</v>
      </c>
      <c r="I41" s="29"/>
      <c r="J41" s="15">
        <v>250000</v>
      </c>
      <c r="K41" s="15"/>
      <c r="L41" s="32"/>
      <c r="M41" s="32"/>
      <c r="N41" s="32"/>
    </row>
    <row r="42" spans="1:18" ht="37.5" customHeight="1">
      <c r="A42" s="32"/>
      <c r="B42" s="32"/>
      <c r="C42" s="32"/>
      <c r="D42" s="32"/>
      <c r="E42" s="32"/>
      <c r="F42" s="32"/>
      <c r="G42" s="32"/>
      <c r="H42" s="3" t="s">
        <v>159</v>
      </c>
      <c r="I42" s="32"/>
      <c r="J42" s="15">
        <v>250000</v>
      </c>
      <c r="K42" s="32"/>
      <c r="L42" s="32"/>
      <c r="M42" s="32"/>
      <c r="N42" s="32"/>
    </row>
    <row r="43" spans="1:18" ht="24.75" customHeight="1">
      <c r="A43" s="116"/>
      <c r="B43" s="117"/>
      <c r="C43" s="117"/>
      <c r="D43" s="117"/>
      <c r="E43" s="117"/>
      <c r="F43" s="117"/>
      <c r="G43" s="118"/>
      <c r="H43" s="122" t="s">
        <v>25</v>
      </c>
      <c r="I43" s="124">
        <f>SUM(I10:I41)</f>
        <v>3079394.16</v>
      </c>
      <c r="J43" s="124">
        <f>SUM(J10:J42)</f>
        <v>15416656.880000001</v>
      </c>
      <c r="K43" s="124">
        <f>SUM(K10:K42)</f>
        <v>24218843.710000001</v>
      </c>
      <c r="L43" s="113"/>
      <c r="M43" s="113"/>
      <c r="N43" s="113"/>
    </row>
    <row r="44" spans="1:18" ht="9.75" hidden="1" customHeight="1">
      <c r="A44" s="119"/>
      <c r="B44" s="120"/>
      <c r="C44" s="120"/>
      <c r="D44" s="120"/>
      <c r="E44" s="120"/>
      <c r="F44" s="120"/>
      <c r="G44" s="121"/>
      <c r="H44" s="123"/>
      <c r="I44" s="125"/>
      <c r="J44" s="125"/>
      <c r="K44" s="125"/>
      <c r="L44" s="114"/>
      <c r="M44" s="114"/>
      <c r="N44" s="114"/>
    </row>
    <row r="45" spans="1:18">
      <c r="A45" s="1"/>
      <c r="B45" s="25"/>
      <c r="C45" s="75" t="s">
        <v>57</v>
      </c>
      <c r="D45" s="75"/>
      <c r="E45" s="75"/>
      <c r="F45" s="75"/>
      <c r="G45" s="75"/>
      <c r="H45" s="1"/>
      <c r="I45" s="25"/>
      <c r="J45" s="75" t="s">
        <v>83</v>
      </c>
      <c r="K45" s="75"/>
      <c r="L45" s="75"/>
      <c r="M45" s="1"/>
      <c r="N45" s="1"/>
    </row>
    <row r="46" spans="1:18">
      <c r="A46" s="25"/>
      <c r="B46" s="25"/>
      <c r="C46" s="82" t="s">
        <v>91</v>
      </c>
      <c r="D46" s="75"/>
      <c r="E46" s="75"/>
      <c r="F46" s="75"/>
      <c r="G46" s="75"/>
      <c r="H46" s="12"/>
      <c r="I46" s="24"/>
      <c r="J46" s="82" t="s">
        <v>84</v>
      </c>
      <c r="K46" s="82"/>
      <c r="L46" s="82"/>
    </row>
    <row r="47" spans="1:18" ht="5.25" customHeight="1">
      <c r="F47" s="115"/>
      <c r="G47" s="115"/>
      <c r="H47" s="12"/>
      <c r="I47" s="27"/>
      <c r="J47" s="27"/>
      <c r="K47" s="27"/>
    </row>
    <row r="48" spans="1:18" ht="1.5" customHeight="1">
      <c r="B48" s="12"/>
      <c r="C48" s="115" t="s">
        <v>86</v>
      </c>
      <c r="D48" s="115"/>
      <c r="E48" s="115"/>
      <c r="F48" s="115"/>
      <c r="G48" s="115"/>
      <c r="H48" s="12"/>
      <c r="I48" s="25"/>
      <c r="J48" s="75" t="s">
        <v>85</v>
      </c>
      <c r="K48" s="75"/>
      <c r="L48" s="75"/>
    </row>
    <row r="49" spans="2:12" ht="26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2" spans="2:12" ht="25.5" customHeight="1"/>
    <row r="53" spans="2:12" ht="24" customHeight="1"/>
  </sheetData>
  <mergeCells count="28">
    <mergeCell ref="A1:N1"/>
    <mergeCell ref="A3:N3"/>
    <mergeCell ref="A6:N6"/>
    <mergeCell ref="A8:A9"/>
    <mergeCell ref="B8:B9"/>
    <mergeCell ref="C8:E8"/>
    <mergeCell ref="F8:F9"/>
    <mergeCell ref="G8:G9"/>
    <mergeCell ref="K4:M4"/>
    <mergeCell ref="K5:M5"/>
    <mergeCell ref="H8:H9"/>
    <mergeCell ref="I8:K8"/>
    <mergeCell ref="M8:N8"/>
    <mergeCell ref="J48:L48"/>
    <mergeCell ref="C45:G45"/>
    <mergeCell ref="C48:G48"/>
    <mergeCell ref="C46:G46"/>
    <mergeCell ref="L43:L44"/>
    <mergeCell ref="N43:N44"/>
    <mergeCell ref="M43:M44"/>
    <mergeCell ref="F47:G47"/>
    <mergeCell ref="J45:L45"/>
    <mergeCell ref="J46:L46"/>
    <mergeCell ref="A43:G44"/>
    <mergeCell ref="H43:H44"/>
    <mergeCell ref="I43:I44"/>
    <mergeCell ref="J43:J44"/>
    <mergeCell ref="K43:K44"/>
  </mergeCells>
  <phoneticPr fontId="4" type="noConversion"/>
  <printOptions horizontalCentered="1" verticalCentered="1"/>
  <pageMargins left="0.74803149606299213" right="0.35433070866141736" top="0.47244094488188981" bottom="0.47244094488188981" header="0.19685039370078741" footer="0.27559055118110237"/>
  <pageSetup paperSize="9" scale="94" orientation="landscape" horizontalDpi="300" verticalDpi="300" r:id="rId1"/>
  <headerFooter scaleWithDoc="0" alignWithMargins="0">
    <oddFooter>Pagina &amp;P</oddFooter>
  </headerFooter>
  <rowBreaks count="2" manualBreakCount="2">
    <brk id="23" max="20" man="1"/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15" zoomScaleNormal="115" workbookViewId="0">
      <pane ySplit="5" topLeftCell="A11" activePane="bottomLeft" state="frozen"/>
      <selection pane="bottomLeft" activeCell="J15" sqref="J15"/>
    </sheetView>
  </sheetViews>
  <sheetFormatPr defaultRowHeight="12.75"/>
  <cols>
    <col min="1" max="1" width="4.7109375" customWidth="1"/>
    <col min="2" max="2" width="7.28515625" customWidth="1"/>
    <col min="3" max="3" width="26.5703125" customWidth="1"/>
    <col min="4" max="4" width="9" customWidth="1"/>
    <col min="5" max="5" width="6.85546875" customWidth="1"/>
    <col min="6" max="6" width="16.28515625" customWidth="1"/>
    <col min="7" max="7" width="16.42578125" customWidth="1"/>
    <col min="8" max="8" width="5.140625" customWidth="1"/>
    <col min="9" max="9" width="4.7109375" customWidth="1"/>
    <col min="10" max="10" width="5.28515625" customWidth="1"/>
    <col min="11" max="11" width="8.85546875" customWidth="1"/>
    <col min="12" max="12" width="7.5703125" customWidth="1"/>
    <col min="13" max="13" width="7.7109375" customWidth="1"/>
  </cols>
  <sheetData>
    <row r="1" spans="1:13" ht="34.5" customHeight="1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3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28.5" customHeight="1">
      <c r="A3" s="144" t="s">
        <v>115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25.5" customHeight="1">
      <c r="A4" s="146" t="s">
        <v>9</v>
      </c>
      <c r="B4" s="148" t="s">
        <v>26</v>
      </c>
      <c r="C4" s="148" t="s">
        <v>27</v>
      </c>
      <c r="D4" s="148" t="s">
        <v>28</v>
      </c>
      <c r="E4" s="148"/>
      <c r="F4" s="148" t="s">
        <v>31</v>
      </c>
      <c r="G4" s="146" t="s">
        <v>87</v>
      </c>
      <c r="H4" s="150" t="s">
        <v>32</v>
      </c>
      <c r="I4" s="150"/>
      <c r="J4" s="149" t="s">
        <v>35</v>
      </c>
      <c r="K4" s="148" t="s">
        <v>36</v>
      </c>
      <c r="L4" s="151" t="s">
        <v>37</v>
      </c>
      <c r="M4" s="151"/>
    </row>
    <row r="5" spans="1:13" ht="33" customHeight="1">
      <c r="A5" s="147"/>
      <c r="B5" s="148"/>
      <c r="C5" s="148"/>
      <c r="D5" s="18" t="s">
        <v>29</v>
      </c>
      <c r="E5" s="18" t="s">
        <v>30</v>
      </c>
      <c r="F5" s="148"/>
      <c r="G5" s="147"/>
      <c r="H5" s="13" t="s">
        <v>33</v>
      </c>
      <c r="I5" s="13" t="s">
        <v>34</v>
      </c>
      <c r="J5" s="149"/>
      <c r="K5" s="148"/>
      <c r="L5" s="13" t="s">
        <v>38</v>
      </c>
      <c r="M5" s="13" t="s">
        <v>39</v>
      </c>
    </row>
    <row r="6" spans="1:13" ht="33" customHeight="1">
      <c r="A6" s="45">
        <v>1</v>
      </c>
      <c r="B6" s="49"/>
      <c r="C6" s="3" t="s">
        <v>40</v>
      </c>
      <c r="D6" s="48" t="s">
        <v>99</v>
      </c>
      <c r="E6" s="50" t="s">
        <v>98</v>
      </c>
      <c r="F6" s="15">
        <v>170000</v>
      </c>
      <c r="G6" s="51" t="s">
        <v>117</v>
      </c>
      <c r="H6" s="19" t="s">
        <v>59</v>
      </c>
      <c r="I6" s="19" t="s">
        <v>59</v>
      </c>
      <c r="J6" s="47"/>
      <c r="K6" s="53" t="s">
        <v>97</v>
      </c>
      <c r="L6" s="46"/>
      <c r="M6" s="46"/>
    </row>
    <row r="7" spans="1:13" ht="33" customHeight="1">
      <c r="A7" s="58">
        <v>2</v>
      </c>
      <c r="B7" s="49"/>
      <c r="C7" s="48" t="s">
        <v>45</v>
      </c>
      <c r="D7" s="68" t="s">
        <v>99</v>
      </c>
      <c r="E7" s="60" t="s">
        <v>98</v>
      </c>
      <c r="F7" s="52">
        <v>210000</v>
      </c>
      <c r="G7" s="51" t="s">
        <v>145</v>
      </c>
      <c r="H7" s="19" t="s">
        <v>59</v>
      </c>
      <c r="I7" s="19" t="s">
        <v>59</v>
      </c>
      <c r="J7" s="47"/>
      <c r="K7" s="53" t="s">
        <v>97</v>
      </c>
      <c r="L7" s="46"/>
      <c r="M7" s="46"/>
    </row>
    <row r="8" spans="1:13" ht="63" customHeight="1">
      <c r="A8" s="63">
        <v>3</v>
      </c>
      <c r="B8" s="63"/>
      <c r="C8" s="3" t="s">
        <v>92</v>
      </c>
      <c r="D8" s="68" t="s">
        <v>132</v>
      </c>
      <c r="E8" s="60" t="s">
        <v>121</v>
      </c>
      <c r="F8" s="59">
        <v>200000</v>
      </c>
      <c r="G8" s="51" t="s">
        <v>125</v>
      </c>
      <c r="H8" s="19" t="s">
        <v>59</v>
      </c>
      <c r="I8" s="57" t="s">
        <v>59</v>
      </c>
      <c r="J8" s="64"/>
      <c r="K8" s="53" t="s">
        <v>120</v>
      </c>
      <c r="L8" s="63"/>
      <c r="M8" s="63"/>
    </row>
    <row r="9" spans="1:13" ht="56.25" customHeight="1">
      <c r="A9" s="58">
        <v>4</v>
      </c>
      <c r="B9" s="49"/>
      <c r="C9" s="65" t="s">
        <v>128</v>
      </c>
      <c r="D9" s="68" t="s">
        <v>132</v>
      </c>
      <c r="E9" s="60" t="s">
        <v>121</v>
      </c>
      <c r="F9" s="52">
        <v>250000</v>
      </c>
      <c r="G9" s="51" t="s">
        <v>125</v>
      </c>
      <c r="H9" s="19" t="s">
        <v>59</v>
      </c>
      <c r="I9" s="57" t="s">
        <v>59</v>
      </c>
      <c r="J9" s="62"/>
      <c r="K9" s="53" t="s">
        <v>120</v>
      </c>
      <c r="L9" s="61"/>
      <c r="M9" s="61"/>
    </row>
    <row r="10" spans="1:13" ht="48.75" customHeight="1">
      <c r="A10" s="58">
        <v>5</v>
      </c>
      <c r="B10" s="49"/>
      <c r="C10" s="66" t="s">
        <v>129</v>
      </c>
      <c r="D10" s="68" t="s">
        <v>135</v>
      </c>
      <c r="E10" s="60" t="s">
        <v>133</v>
      </c>
      <c r="F10" s="52"/>
      <c r="G10" s="51" t="s">
        <v>125</v>
      </c>
      <c r="H10" s="19" t="s">
        <v>59</v>
      </c>
      <c r="I10" s="57" t="s">
        <v>59</v>
      </c>
      <c r="J10" s="62"/>
      <c r="K10" s="53" t="s">
        <v>120</v>
      </c>
      <c r="L10" s="61"/>
      <c r="M10" s="61"/>
    </row>
    <row r="11" spans="1:13" ht="54.75" customHeight="1">
      <c r="A11" s="58">
        <v>6</v>
      </c>
      <c r="B11" s="49"/>
      <c r="C11" s="3" t="s">
        <v>149</v>
      </c>
      <c r="D11" s="68" t="s">
        <v>165</v>
      </c>
      <c r="E11" s="60" t="s">
        <v>166</v>
      </c>
      <c r="F11" s="41">
        <v>796817.16</v>
      </c>
      <c r="G11" s="51" t="s">
        <v>125</v>
      </c>
      <c r="H11" s="19" t="s">
        <v>59</v>
      </c>
      <c r="I11" s="57" t="s">
        <v>59</v>
      </c>
      <c r="J11" s="62"/>
      <c r="K11" s="53" t="s">
        <v>120</v>
      </c>
      <c r="L11" s="61"/>
      <c r="M11" s="61"/>
    </row>
    <row r="12" spans="1:13" ht="49.5" customHeight="1">
      <c r="A12" s="58">
        <v>7</v>
      </c>
      <c r="B12" s="49"/>
      <c r="C12" s="67" t="s">
        <v>130</v>
      </c>
      <c r="D12" s="68" t="s">
        <v>132</v>
      </c>
      <c r="E12" s="60" t="s">
        <v>121</v>
      </c>
      <c r="F12" s="52">
        <v>500000</v>
      </c>
      <c r="G12" s="51" t="s">
        <v>125</v>
      </c>
      <c r="H12" s="19" t="s">
        <v>59</v>
      </c>
      <c r="I12" s="57" t="s">
        <v>59</v>
      </c>
      <c r="J12" s="62"/>
      <c r="K12" s="69" t="s">
        <v>120</v>
      </c>
      <c r="L12" s="61"/>
      <c r="M12" s="61"/>
    </row>
    <row r="13" spans="1:13" ht="48" customHeight="1">
      <c r="A13" s="58">
        <v>8</v>
      </c>
      <c r="B13" s="49"/>
      <c r="C13" s="67" t="s">
        <v>131</v>
      </c>
      <c r="D13" s="68" t="s">
        <v>134</v>
      </c>
      <c r="E13" s="60" t="s">
        <v>133</v>
      </c>
      <c r="F13" s="52">
        <v>200000</v>
      </c>
      <c r="G13" s="51" t="s">
        <v>144</v>
      </c>
      <c r="H13" s="19" t="s">
        <v>59</v>
      </c>
      <c r="I13" s="57" t="s">
        <v>59</v>
      </c>
      <c r="J13" s="62"/>
      <c r="K13" s="53" t="s">
        <v>120</v>
      </c>
      <c r="L13" s="61"/>
      <c r="M13" s="61"/>
    </row>
    <row r="14" spans="1:13" ht="62.25" customHeight="1">
      <c r="A14" s="55">
        <v>9</v>
      </c>
      <c r="B14" s="55"/>
      <c r="C14" s="3" t="s">
        <v>143</v>
      </c>
      <c r="D14" s="68" t="s">
        <v>134</v>
      </c>
      <c r="E14" s="60" t="s">
        <v>133</v>
      </c>
      <c r="F14" s="59">
        <v>186000</v>
      </c>
      <c r="G14" s="51" t="s">
        <v>125</v>
      </c>
      <c r="H14" s="19" t="s">
        <v>59</v>
      </c>
      <c r="I14" s="57" t="s">
        <v>59</v>
      </c>
      <c r="J14" s="56"/>
      <c r="K14" s="53" t="s">
        <v>120</v>
      </c>
      <c r="L14" s="55"/>
      <c r="M14" s="55"/>
    </row>
    <row r="15" spans="1:13" ht="62.25" customHeight="1">
      <c r="A15" s="49">
        <v>10</v>
      </c>
      <c r="B15" s="152"/>
      <c r="C15" s="153" t="s">
        <v>164</v>
      </c>
      <c r="D15" s="68" t="s">
        <v>134</v>
      </c>
      <c r="E15" s="60" t="s">
        <v>133</v>
      </c>
      <c r="F15" s="41">
        <v>566577</v>
      </c>
      <c r="G15" s="154" t="s">
        <v>125</v>
      </c>
      <c r="H15" s="57" t="s">
        <v>59</v>
      </c>
      <c r="I15" s="57" t="s">
        <v>59</v>
      </c>
      <c r="J15" s="155"/>
      <c r="K15" s="156" t="s">
        <v>120</v>
      </c>
      <c r="L15" s="152"/>
      <c r="M15" s="157"/>
    </row>
    <row r="16" spans="1:13" ht="31.5" customHeight="1">
      <c r="A16" s="137"/>
      <c r="B16" s="138"/>
      <c r="C16" s="138"/>
      <c r="D16" s="138"/>
      <c r="E16" s="139"/>
      <c r="F16" s="20">
        <f>SUM(F6:F15)</f>
        <v>3079394.16</v>
      </c>
      <c r="G16" s="137"/>
      <c r="H16" s="138"/>
      <c r="I16" s="138"/>
      <c r="J16" s="138"/>
      <c r="K16" s="138"/>
      <c r="L16" s="138"/>
      <c r="M16" s="139"/>
    </row>
    <row r="17" spans="3:11" ht="57.75" customHeight="1">
      <c r="C17" s="70" t="s">
        <v>57</v>
      </c>
      <c r="I17" s="140" t="s">
        <v>147</v>
      </c>
      <c r="J17" s="141"/>
      <c r="K17" s="141"/>
    </row>
    <row r="18" spans="3:11">
      <c r="C18" s="30" t="s">
        <v>88</v>
      </c>
      <c r="I18" s="75" t="s">
        <v>4</v>
      </c>
      <c r="J18" s="126"/>
      <c r="K18" s="126"/>
    </row>
    <row r="19" spans="3:11">
      <c r="C19" s="30" t="s">
        <v>89</v>
      </c>
      <c r="I19" s="75" t="s">
        <v>90</v>
      </c>
      <c r="J19" s="126"/>
      <c r="K19" s="126"/>
    </row>
    <row r="21" spans="3:11">
      <c r="C21" s="31"/>
      <c r="I21" s="75"/>
      <c r="J21" s="126"/>
      <c r="K21" s="126"/>
    </row>
  </sheetData>
  <sortState ref="A1:M23">
    <sortCondition ref="A6"/>
  </sortState>
  <mergeCells count="19">
    <mergeCell ref="A1:M1"/>
    <mergeCell ref="A2:M2"/>
    <mergeCell ref="A3:M3"/>
    <mergeCell ref="A4:A5"/>
    <mergeCell ref="B4:B5"/>
    <mergeCell ref="C4:C5"/>
    <mergeCell ref="D4:E4"/>
    <mergeCell ref="F4:F5"/>
    <mergeCell ref="J4:J5"/>
    <mergeCell ref="K4:K5"/>
    <mergeCell ref="H4:I4"/>
    <mergeCell ref="L4:M4"/>
    <mergeCell ref="G4:G5"/>
    <mergeCell ref="A16:E16"/>
    <mergeCell ref="G16:M16"/>
    <mergeCell ref="I17:K17"/>
    <mergeCell ref="I18:K18"/>
    <mergeCell ref="I21:K21"/>
    <mergeCell ref="I19:K19"/>
  </mergeCells>
  <phoneticPr fontId="4" type="noConversion"/>
  <printOptions horizontalCentered="1" verticalCentered="1"/>
  <pageMargins left="0.55118110236220474" right="0.35433070866141736" top="0.39370078740157483" bottom="0.51181102362204722" header="0.23622047244094491" footer="0.43307086614173229"/>
  <pageSetup paperSize="9" orientation="landscape" horizontalDpi="360" verticalDpi="360" r:id="rId1"/>
  <headerFooter alignWithMargins="0"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2"/>
  <sheetViews>
    <sheetView workbookViewId="0">
      <selection activeCell="H14" sqref="H14"/>
    </sheetView>
  </sheetViews>
  <sheetFormatPr defaultRowHeight="12.75"/>
  <cols>
    <col min="2" max="2" width="42" customWidth="1"/>
    <col min="8" max="8" width="26.28515625" customWidth="1"/>
    <col min="9" max="9" width="14.28515625" customWidth="1"/>
    <col min="10" max="10" width="21.85546875" customWidth="1"/>
    <col min="11" max="11" width="25.42578125" customWidth="1"/>
  </cols>
  <sheetData>
    <row r="1" spans="2:11" ht="44.25" customHeight="1">
      <c r="B1" s="21">
        <v>800000</v>
      </c>
      <c r="F1" s="75" t="s">
        <v>76</v>
      </c>
      <c r="G1" s="126"/>
      <c r="H1" s="7">
        <v>5000000</v>
      </c>
      <c r="I1" s="7"/>
      <c r="J1" s="9" t="s">
        <v>77</v>
      </c>
      <c r="K1" s="7">
        <v>200000</v>
      </c>
    </row>
    <row r="2" spans="2:11" ht="29.25" customHeight="1">
      <c r="B2" s="21">
        <v>260000</v>
      </c>
      <c r="H2" s="7">
        <v>1502579.4</v>
      </c>
      <c r="I2" s="7"/>
      <c r="J2" s="7"/>
      <c r="K2" s="7">
        <v>300000</v>
      </c>
    </row>
    <row r="3" spans="2:11" ht="29.25" customHeight="1">
      <c r="B3" s="21">
        <v>135000</v>
      </c>
      <c r="H3" s="7"/>
      <c r="I3" s="7"/>
      <c r="J3" s="7"/>
      <c r="K3" s="7">
        <v>230000</v>
      </c>
    </row>
    <row r="4" spans="2:11">
      <c r="B4" s="21">
        <v>240060</v>
      </c>
      <c r="H4" s="7">
        <v>728000</v>
      </c>
      <c r="I4" s="7"/>
      <c r="J4" s="7"/>
      <c r="K4" s="7">
        <v>700000</v>
      </c>
    </row>
    <row r="5" spans="2:11">
      <c r="B5" s="21">
        <v>281208</v>
      </c>
      <c r="H5" s="7">
        <v>250000</v>
      </c>
      <c r="I5" s="7"/>
      <c r="J5" s="7"/>
      <c r="K5" s="7">
        <v>643962.6</v>
      </c>
    </row>
    <row r="6" spans="2:11">
      <c r="B6" s="22">
        <v>109004.4</v>
      </c>
      <c r="H6" s="7">
        <v>350000</v>
      </c>
      <c r="I6" s="7"/>
      <c r="J6" s="7"/>
      <c r="K6" s="7">
        <v>182000</v>
      </c>
    </row>
    <row r="7" spans="2:11" ht="31.5" customHeight="1">
      <c r="B7" s="21">
        <f>SUM(B1:B6)</f>
        <v>1825272.4</v>
      </c>
      <c r="H7" s="7">
        <v>165000</v>
      </c>
      <c r="I7" s="7"/>
      <c r="J7" s="7"/>
      <c r="K7" s="7">
        <v>166459.20000000001</v>
      </c>
    </row>
    <row r="8" spans="2:11">
      <c r="H8" s="7">
        <v>502000</v>
      </c>
      <c r="I8" s="7"/>
      <c r="J8" s="7"/>
      <c r="K8" s="7">
        <v>167656.67000000001</v>
      </c>
    </row>
    <row r="9" spans="2:11">
      <c r="H9" s="7">
        <v>500000</v>
      </c>
      <c r="I9" s="7"/>
      <c r="J9" s="7"/>
      <c r="K9" s="7"/>
    </row>
    <row r="10" spans="2:11">
      <c r="H10" s="7">
        <v>4173365.22</v>
      </c>
      <c r="I10" s="7"/>
      <c r="J10" s="7"/>
      <c r="K10" s="7">
        <v>230000</v>
      </c>
    </row>
    <row r="11" spans="2:11" ht="37.5" customHeight="1">
      <c r="H11" s="10">
        <f>SUM(H1:H10)</f>
        <v>13170944.620000001</v>
      </c>
      <c r="I11" s="7"/>
      <c r="J11" s="7"/>
      <c r="K11" s="7">
        <v>295000</v>
      </c>
    </row>
    <row r="12" spans="2:11" ht="55.5" customHeight="1">
      <c r="H12" s="10">
        <v>8935078.4700000007</v>
      </c>
      <c r="I12" s="7"/>
      <c r="J12" s="11"/>
      <c r="K12" s="7">
        <v>375000</v>
      </c>
    </row>
    <row r="13" spans="2:11" ht="33" customHeight="1">
      <c r="H13" s="11">
        <f>H11+H12</f>
        <v>22106023.090000004</v>
      </c>
      <c r="I13" s="7"/>
      <c r="J13" s="11"/>
      <c r="K13" s="7">
        <v>150000</v>
      </c>
    </row>
    <row r="14" spans="2:11" ht="30" customHeight="1">
      <c r="H14" s="8">
        <v>22096983.09</v>
      </c>
      <c r="I14" s="7"/>
      <c r="J14" s="11"/>
      <c r="K14" s="7">
        <v>135000</v>
      </c>
    </row>
    <row r="15" spans="2:11">
      <c r="H15" s="7">
        <f>H13-H14</f>
        <v>9040.0000000037253</v>
      </c>
      <c r="I15" s="7"/>
      <c r="J15" s="7"/>
      <c r="K15" s="7">
        <v>1300000</v>
      </c>
    </row>
    <row r="16" spans="2:11">
      <c r="H16" s="7"/>
      <c r="I16" s="7"/>
      <c r="J16" s="7"/>
      <c r="K16" s="7">
        <v>500000</v>
      </c>
    </row>
    <row r="17" spans="8:11">
      <c r="H17" s="7"/>
      <c r="I17" s="7"/>
      <c r="J17" s="7"/>
      <c r="K17" s="7">
        <v>2450000</v>
      </c>
    </row>
    <row r="18" spans="8:11">
      <c r="H18" s="7"/>
      <c r="I18" s="7"/>
      <c r="J18" s="7"/>
      <c r="K18" s="7">
        <v>250000</v>
      </c>
    </row>
    <row r="19" spans="8:11">
      <c r="H19" s="7"/>
      <c r="I19" s="7"/>
      <c r="J19" s="7"/>
      <c r="K19" s="7">
        <v>660000</v>
      </c>
    </row>
    <row r="20" spans="8:11" ht="30.75" customHeight="1">
      <c r="H20" s="7"/>
      <c r="I20" s="7"/>
      <c r="J20" s="7"/>
      <c r="K20" s="10">
        <f>SUM(K1:K19)</f>
        <v>8935078.4700000007</v>
      </c>
    </row>
    <row r="21" spans="8:11">
      <c r="H21" s="7"/>
      <c r="I21" s="7"/>
      <c r="J21" s="7"/>
      <c r="K21" s="7"/>
    </row>
    <row r="22" spans="8:11">
      <c r="H22" s="7"/>
      <c r="I22" s="7"/>
      <c r="J22" s="7"/>
      <c r="K22" s="7"/>
    </row>
    <row r="23" spans="8:11">
      <c r="H23" s="7"/>
      <c r="I23" s="7"/>
      <c r="J23" s="7"/>
      <c r="K23" s="7"/>
    </row>
    <row r="24" spans="8:11">
      <c r="H24" s="7"/>
      <c r="I24" s="7"/>
      <c r="J24" s="7"/>
      <c r="K24" s="7"/>
    </row>
    <row r="25" spans="8:11">
      <c r="H25" s="7"/>
      <c r="I25" s="7"/>
      <c r="J25" s="7"/>
      <c r="K25" s="7"/>
    </row>
    <row r="26" spans="8:11">
      <c r="H26" s="7"/>
      <c r="I26" s="7"/>
      <c r="J26" s="7"/>
      <c r="K26" s="7"/>
    </row>
    <row r="27" spans="8:11">
      <c r="H27" s="7"/>
      <c r="I27" s="7"/>
      <c r="J27" s="7"/>
      <c r="K27" s="7"/>
    </row>
    <row r="28" spans="8:11">
      <c r="H28" s="7"/>
      <c r="I28" s="7"/>
      <c r="J28" s="7"/>
      <c r="K28" s="7"/>
    </row>
    <row r="29" spans="8:11">
      <c r="H29" s="7"/>
      <c r="I29" s="7"/>
      <c r="J29" s="7"/>
      <c r="K29" s="7"/>
    </row>
    <row r="30" spans="8:11">
      <c r="H30" s="7"/>
      <c r="I30" s="7"/>
      <c r="J30" s="7"/>
      <c r="K30" s="7"/>
    </row>
    <row r="31" spans="8:11">
      <c r="H31" s="7"/>
      <c r="I31" s="7"/>
      <c r="J31" s="7"/>
      <c r="K31" s="7"/>
    </row>
    <row r="32" spans="8:11">
      <c r="H32" s="7"/>
    </row>
    <row r="33" spans="8:8">
      <c r="H33" s="7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SCHEDA 1</vt:lpstr>
      <vt:lpstr>SCHEDA 2</vt:lpstr>
      <vt:lpstr>SCHEDA 3</vt:lpstr>
      <vt:lpstr>calcoli</vt:lpstr>
      <vt:lpstr>'SCHEDA 2'!Area_stampa</vt:lpstr>
      <vt:lpstr>'SCHEDA 2'!Titoli_stampa</vt:lpstr>
      <vt:lpstr>'SCHEDA 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Gagliardi</cp:lastModifiedBy>
  <cp:lastPrinted>2017-10-12T07:47:19Z</cp:lastPrinted>
  <dcterms:created xsi:type="dcterms:W3CDTF">2004-10-01T06:16:42Z</dcterms:created>
  <dcterms:modified xsi:type="dcterms:W3CDTF">2017-10-12T08:13:57Z</dcterms:modified>
</cp:coreProperties>
</file>